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e0483b2da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eitas 2026" sheetId="1" r:id="R88f1878e741b41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R$ &quot;#,##0.00"/>
    <x:numFmt numFmtId="201" formatCode="#,##0.00"/>
    <x:numFmt numFmtId="202" formatCode="0.0%"/>
  </x:numFmts>
  <x:fonts count="7">
    <x:font>
      <x:sz val="11"/>
      <x:name val="Carlito"/>
    </x:font>
    <x:font>
      <x:sz val="10"/>
      <x:color rgb="FF132C45"/>
      <x:name val="Arial"/>
    </x:font>
    <x:font>
      <x:b/>
      <x:sz val="16"/>
      <x:color rgb="FF064C38"/>
      <x:name val="Arial"/>
    </x:font>
    <x:font>
      <x:b/>
      <x:sz val="10"/>
      <x:color rgb="FF132C45"/>
      <x:name val="Arial"/>
    </x:font>
    <x:font>
      <x:sz val="10"/>
      <x:color rgb="FF1F4EAA"/>
      <x:name val="Arial"/>
    </x:font>
    <x:font>
      <x:b/>
      <x:sz val="10"/>
      <x:color rgb="FFFFFFFF"/>
      <x:name val="Arial"/>
    </x:font>
    <x:font>
      <x:sz val="9"/>
      <x:color rgb="FF5365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1"/>
      </x:patternFill>
    </x:fill>
    <x:fill>
      <x:patternFill patternType="solid">
        <x:fgColor rgb="FFE5F1E9"/>
      </x:patternFill>
    </x:fill>
    <x:fill>
      <x:patternFill patternType="solid">
        <x:fgColor rgb="FF064C38"/>
      </x:patternFill>
    </x:fill>
  </x:fills>
  <x:borders count="5">
    <x:border/>
    <x:border>
      <x:bottom style="thin">
        <x:color rgb="FF056747"/>
      </x:bottom>
    </x:border>
    <x:border>
      <x:bottom style="thin">
        <x:color rgb="FFDCE6DF"/>
      </x:bottom>
    </x:border>
    <x:border>
      <x:top style="thin">
        <x:color rgb="FFDCE6DF"/>
      </x:top>
      <x:bottom style="thin">
        <x:color rgb="FFDCE6DF"/>
      </x:bottom>
    </x:border>
    <x:border>
      <x:top style="thin">
        <x:color rgb="FFDCE6DF"/>
      </x:top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201" fontId="4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1" fontId="4" fillId="2" borderId="2" xfId="0" applyNumberFormat="1" applyFont="1" applyFill="1" applyBorder="1" applyAlignment="1">
      <x:alignment horizontal="right" vertical="center"/>
    </x:xf>
    <x:xf numFmtId="201" fontId="1" fillId="0" borderId="2" xfId="0" applyNumberFormat="1" applyFont="1" applyFill="1" applyBorder="1" applyAlignment="1">
      <x:alignment horizontal="right" vertical="center"/>
    </x:xf>
    <x:xf numFmtId="202" fontId="1" fillId="0" borderId="2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vertical="center"/>
    </x:xf>
    <x:xf numFmtId="201" fontId="4" fillId="2" borderId="3" xfId="0" applyNumberFormat="1" applyFont="1" applyFill="1" applyBorder="1" applyAlignment="1">
      <x:alignment horizontal="right" vertical="center"/>
    </x:xf>
    <x:xf numFmtId="201" fontId="1" fillId="0" borderId="3" xfId="0" applyNumberFormat="1" applyFont="1" applyFill="1" applyBorder="1" applyAlignment="1">
      <x:alignment horizontal="right" vertical="center"/>
    </x:xf>
    <x:xf numFmtId="202" fontId="1" fillId="0" borderId="3" xfId="0" applyNumberFormat="1" applyFont="1" applyFill="1" applyBorder="1" applyAlignment="1">
      <x:alignment horizontal="right" vertical="center"/>
    </x:xf>
    <x:xf numFmtId="0" fontId="1" fillId="0" borderId="4" xfId="0" applyNumberFormat="1" applyFont="1" applyFill="1" applyBorder="1" applyAlignment="1">
      <x:alignment vertical="center"/>
    </x:xf>
    <x:xf numFmtId="201" fontId="4" fillId="2" borderId="4" xfId="0" applyNumberFormat="1" applyFont="1" applyFill="1" applyBorder="1" applyAlignment="1">
      <x:alignment horizontal="right" vertical="center"/>
    </x:xf>
    <x:xf numFmtId="201" fontId="1" fillId="0" borderId="4" xfId="0" applyNumberFormat="1" applyFont="1" applyFill="1" applyBorder="1" applyAlignment="1">
      <x:alignment horizontal="right" vertical="center"/>
    </x:xf>
    <x:xf numFmtId="202" fontId="1" fillId="0" borderId="4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32424"/>
      </x:font>
      <x:fill>
        <x:patternFill patternType="solid">
          <x:bgColor rgb="FFFDE9E7"/>
        </x:patternFill>
      </x:fill>
    </x:dxf>
    <x:dxf>
      <x:font>
        <x:b/>
        <x:color rgb="FFA32424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e6fa9ed4d48eb" /><Relationship Type="http://schemas.openxmlformats.org/officeDocument/2006/relationships/theme" Target="/xl/theme/theme1.xml" Id="R9741ce5d793f439e" /><Relationship Type="http://schemas.openxmlformats.org/officeDocument/2006/relationships/sharedStrings" Target="/xl/sharedStrings.xml" Id="Rb7d85b173e4f417f" /><Relationship Type="http://schemas.openxmlformats.org/officeDocument/2006/relationships/worksheet" Target="/xl/worksheets/sheet1.xml" Id="R88f1878e741b41d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4C38"/>
  </x:sheetPr>
  <x:sheetViews>
    <x:sheetView showGridLines="0" workbookViewId="0"/>
  </x:sheetViews>
  <x:sheetFormatPr defaultRowHeight="15"/>
  <x:cols>
    <x:col min="1" max="1" width="30" hidden="0" customWidth="1"/>
    <x:col min="2" max="2" width="23" hidden="0" customWidth="1"/>
    <x:col min="3" max="3" width="23" hidden="0" customWidth="1"/>
    <x:col min="4" max="4" width="18" hidden="0" customWidth="1"/>
    <x:col min="5" max="5" width="3" hidden="0" customWidth="1"/>
    <x:col min="6" max="6" width="66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3" t="str">
        <x:v>Controle de receita 2026</x:v>
      </x:c>
      <x:c r="B2" s="2"/>
      <x:c r="C2" s="2"/>
      <x:c r="D2" s="2"/>
      <x:c r="E2" s="2"/>
      <x:c r="F2" s="2"/>
    </x:row>
    <x:row r="3">
      <x:c r="A3" s="4"/>
      <x:c r="B3" s="4"/>
      <x:c r="C3" s="4"/>
      <x:c r="D3" s="4"/>
      <x:c r="E3" s="2"/>
      <x:c r="F3" s="2"/>
    </x:row>
    <x:row r="4">
      <x:c r="A4" s="2"/>
      <x:c r="B4" s="2"/>
      <x:c r="C4" s="2"/>
      <x:c r="D4" s="2"/>
      <x:c r="E4" s="2"/>
      <x:c r="F4" s="2"/>
    </x:row>
    <x:row r="5">
      <x:c r="A5" s="5" t="str">
        <x:v>Modalidade</x:v>
      </x:c>
      <x:c r="B5" s="7" t="str">
        <x:v>MEI geral</x:v>
      </x:c>
      <x:c r="C5" s="2"/>
      <x:c r="D5" s="2"/>
      <x:c r="E5" s="2"/>
      <x:c r="F5" s="34" t="str">
        <x:v>Preencha os campos amarelos. Receita bruta antes das despesas.</x:v>
      </x:c>
    </x:row>
    <x:row r="6">
      <x:c r="A6" s="5" t="str">
        <x:v>Mês de abertura (0 = anterior)</x:v>
      </x:c>
      <x:c r="B6" s="7" t="n">
        <x:v>0</x:v>
      </x:c>
      <x:c r="C6" s="2"/>
      <x:c r="D6" s="2"/>
      <x:c r="E6" s="2"/>
      <x:c r="F6" s="34" t="str">
        <x:v>Abertura: 0 para anos anteriores; 1 a 12 para janeiro a dezembro.</x:v>
      </x:c>
    </x:row>
    <x:row r="7">
      <x:c r="A7" s="5" t="str">
        <x:v>Limite de referência (R$)</x:v>
      </x:c>
      <x:c r="B7" s="8" t="n">
        <x:f>ROUND(IF(B5="MEI geral",6750*IF(B6=0,12,13-B6),MIN(251600,20966.67*IF(B6=0,12,13-B6))),2)</x:f>
        <x:v>81000</x:v>
      </x:c>
      <x:c r="C7" s="2"/>
      <x:c r="D7" s="2"/>
      <x:c r="E7" s="2"/>
      <x:c r="F7" s="34" t="str">
        <x:v>O limite considera todos os meses até dezembro, inclusive o de abertura.</x:v>
      </x:c>
    </x:row>
    <x:row r="8">
      <x:c r="A8" s="2"/>
      <x:c r="B8" s="2"/>
      <x:c r="C8" s="2"/>
      <x:c r="D8" s="2"/>
      <x:c r="E8" s="2"/>
      <x:c r="F8" s="34"/>
    </x:row>
    <x:row r="9" ht="34" customHeight="1">
      <x:c r="A9" s="11" t="str">
        <x:v>Receita acumulada (R$)</x:v>
      </x:c>
      <x:c r="B9" s="12" t="n">
        <x:f>C24</x:f>
        <x:v>0</x:v>
      </x:c>
      <x:c r="C9" s="11" t="str">
        <x:v>Saldo até o limite (R$)</x:v>
      </x:c>
      <x:c r="D9" s="12" t="n">
        <x:f>B7-B9</x:f>
        <x:v>81000</x:v>
      </x:c>
      <x:c r="E9" s="2"/>
      <x:c r="F9" s="34"/>
    </x:row>
    <x:row r="10">
      <x:c r="A10" s="2"/>
      <x:c r="B10" s="2"/>
      <x:c r="C10" s="2"/>
      <x:c r="D10" s="2"/>
      <x:c r="E10" s="2"/>
      <x:c r="F10" s="34"/>
    </x:row>
    <x:row r="11">
      <x:c r="A11" s="2"/>
      <x:c r="B11" s="2"/>
      <x:c r="C11" s="2"/>
      <x:c r="D11" s="2"/>
      <x:c r="E11" s="2"/>
      <x:c r="F11" s="34"/>
    </x:row>
    <x:row r="12" ht="30" customHeight="1">
      <x:c r="A12" s="15" t="str">
        <x:v>Mês</x:v>
      </x:c>
      <x:c r="B12" s="15" t="str">
        <x:v>Receita bruta (R$)</x:v>
      </x:c>
      <x:c r="C12" s="15" t="str">
        <x:v>Acumulado (R$)</x:v>
      </x:c>
      <x:c r="D12" s="15" t="str">
        <x:v>Limite utilizado</x:v>
      </x:c>
      <x:c r="E12" s="2"/>
      <x:c r="F12" s="34"/>
    </x:row>
    <x:row r="13" ht="26" customHeight="1">
      <x:c r="A13" s="22" t="str">
        <x:v>Janeiro</x:v>
      </x:c>
      <x:c r="B13" s="23" t="n">
        <x:v>0</x:v>
      </x:c>
      <x:c r="C13" s="24" t="n">
        <x:f>IF(AND($B$6&gt;0,ROW()-12&lt;$B$6),0,ROUND(B13,2))</x:f>
        <x:v>0</x:v>
      </x:c>
      <x:c r="D13" s="25" t="n">
        <x:f>C13/$B$7</x:f>
        <x:v>0</x:v>
      </x:c>
      <x:c r="E13" s="2"/>
      <x:c r="F13" s="34" t="str">
        <x:v>Meses anteriores à abertura não entram no acumulado.</x:v>
      </x:c>
    </x:row>
    <x:row r="14" ht="26" customHeight="1">
      <x:c r="A14" s="26" t="str">
        <x:v>Fevereiro</x:v>
      </x:c>
      <x:c r="B14" s="27" t="n">
        <x:v>0</x:v>
      </x:c>
      <x:c r="C14" s="28" t="n">
        <x:f>ROUND(C13+IF(AND($B$6&gt;0,ROW()-12&lt;$B$6),0,ROUND(B14,2)),2)</x:f>
        <x:v>0</x:v>
      </x:c>
      <x:c r="D14" s="29" t="n">
        <x:f>C14/$B$7</x:f>
        <x:v>0</x:v>
      </x:c>
      <x:c r="E14" s="2"/>
      <x:c r="F14" s="34" t="str">
        <x:v>Saldo negativo indica receita acima do limite.</x:v>
      </x:c>
    </x:row>
    <x:row r="15" ht="26" customHeight="1">
      <x:c r="A15" s="26" t="str">
        <x:v>Março</x:v>
      </x:c>
      <x:c r="B15" s="27" t="n">
        <x:v>0</x:v>
      </x:c>
      <x:c r="C15" s="28" t="n">
        <x:f>ROUND(C14+IF(AND($B$6&gt;0,ROW()-12&lt;$B$6),0,ROUND(B15,2)),2)</x:f>
        <x:v>0</x:v>
      </x:c>
      <x:c r="D15" s="29" t="n">
        <x:f>C15/$B$7</x:f>
        <x:v>0</x:v>
      </x:c>
      <x:c r="E15" s="2"/>
      <x:c r="F15" s="34"/>
    </x:row>
    <x:row r="16" ht="26" customHeight="1">
      <x:c r="A16" s="26" t="str">
        <x:v>Abril</x:v>
      </x:c>
      <x:c r="B16" s="27" t="n">
        <x:v>0</x:v>
      </x:c>
      <x:c r="C16" s="28" t="n">
        <x:f>ROUND(C15+IF(AND($B$6&gt;0,ROW()-12&lt;$B$6),0,ROUND(B16,2)),2)</x:f>
        <x:v>0</x:v>
      </x:c>
      <x:c r="D16" s="29" t="n">
        <x:f>C16/$B$7</x:f>
        <x:v>0</x:v>
      </x:c>
      <x:c r="E16" s="2"/>
      <x:c r="F16" s="34" t="str">
        <x:v>Resultado educativo. Não calcula tributo ou data de desenquadramento.</x:v>
      </x:c>
    </x:row>
    <x:row r="17" ht="26" customHeight="1">
      <x:c r="A17" s="26" t="str">
        <x:v>Maio</x:v>
      </x:c>
      <x:c r="B17" s="27" t="n">
        <x:v>0</x:v>
      </x:c>
      <x:c r="C17" s="28" t="n">
        <x:f>ROUND(C16+IF(AND($B$6&gt;0,ROW()-12&lt;$B$6),0,ROUND(B17,2)),2)</x:f>
        <x:v>0</x:v>
      </x:c>
      <x:c r="D17" s="29" t="n">
        <x:f>C17/$B$7</x:f>
        <x:v>0</x:v>
      </x:c>
      <x:c r="E17" s="2"/>
      <x:c r="F17" s="34" t="str">
        <x:v>Caminhoneiro: modalidade exclusiva da tabela B, quando aplicável.</x:v>
      </x:c>
    </x:row>
    <x:row r="18" ht="26" customHeight="1">
      <x:c r="A18" s="26" t="str">
        <x:v>Junho</x:v>
      </x:c>
      <x:c r="B18" s="27" t="n">
        <x:v>0</x:v>
      </x:c>
      <x:c r="C18" s="28" t="n">
        <x:f>ROUND(C17+IF(AND($B$6&gt;0,ROW()-12&lt;$B$6),0,ROUND(B18,2)),2)</x:f>
        <x:v>0</x:v>
      </x:c>
      <x:c r="D18" s="29" t="n">
        <x:f>C18/$B$7</x:f>
        <x:v>0</x:v>
      </x:c>
      <x:c r="E18" s="2"/>
      <x:c r="F18" s="34"/>
    </x:row>
    <x:row r="19" ht="26" customHeight="1">
      <x:c r="A19" s="26" t="str">
        <x:v>Julho</x:v>
      </x:c>
      <x:c r="B19" s="27" t="n">
        <x:v>0</x:v>
      </x:c>
      <x:c r="C19" s="28" t="n">
        <x:f>ROUND(C18+IF(AND($B$6&gt;0,ROW()-12&lt;$B$6),0,ROUND(B19,2)),2)</x:f>
        <x:v>0</x:v>
      </x:c>
      <x:c r="D19" s="29" t="n">
        <x:f>C19/$B$7</x:f>
        <x:v>0</x:v>
      </x:c>
      <x:c r="E19" s="2"/>
      <x:c r="F19" s="34"/>
    </x:row>
    <x:row r="20" ht="26" customHeight="1">
      <x:c r="A20" s="26" t="str">
        <x:v>Agosto</x:v>
      </x:c>
      <x:c r="B20" s="27" t="n">
        <x:v>0</x:v>
      </x:c>
      <x:c r="C20" s="28" t="n">
        <x:f>ROUND(C19+IF(AND($B$6&gt;0,ROW()-12&lt;$B$6),0,ROUND(B20,2)),2)</x:f>
        <x:v>0</x:v>
      </x:c>
      <x:c r="D20" s="29" t="n">
        <x:f>C20/$B$7</x:f>
        <x:v>0</x:v>
      </x:c>
      <x:c r="E20" s="2"/>
      <x:c r="F20" s="34" t="str">
        <x:v>Fonte dos limites: LC 123/2006, arts. 18-A e 18-F.</x:v>
      </x:c>
    </x:row>
    <x:row r="21" ht="26" customHeight="1">
      <x:c r="A21" s="26" t="str">
        <x:v>Setembro</x:v>
      </x:c>
      <x:c r="B21" s="27" t="n">
        <x:v>0</x:v>
      </x:c>
      <x:c r="C21" s="28" t="n">
        <x:f>ROUND(C20+IF(AND($B$6&gt;0,ROW()-12&lt;$B$6),0,ROUND(B21,2)),2)</x:f>
        <x:v>0</x:v>
      </x:c>
      <x:c r="D21" s="29" t="n">
        <x:f>C21/$B$7</x:f>
        <x:v>0</x:v>
      </x:c>
      <x:c r="E21" s="2"/>
      <x:c r="F21" s="34" t="str">
        <x:v>https://www.planalto.gov.br/ccivil_03/leis/lcp/lcp123.htm</x:v>
      </x:c>
    </x:row>
    <x:row r="22" ht="26" customHeight="1">
      <x:c r="A22" s="26" t="str">
        <x:v>Outubro</x:v>
      </x:c>
      <x:c r="B22" s="27" t="n">
        <x:v>0</x:v>
      </x:c>
      <x:c r="C22" s="28" t="n">
        <x:f>ROUND(C21+IF(AND($B$6&gt;0,ROW()-12&lt;$B$6),0,ROUND(B22,2)),2)</x:f>
        <x:v>0</x:v>
      </x:c>
      <x:c r="D22" s="29" t="n">
        <x:f>C22/$B$7</x:f>
        <x:v>0</x:v>
      </x:c>
      <x:c r="E22" s="2"/>
      <x:c r="F22" s="34" t="str">
        <x:v>Referência: 2026. © 2026 Domingos Soares</x:v>
      </x:c>
    </x:row>
    <x:row r="23" ht="26" customHeight="1">
      <x:c r="A23" s="26" t="str">
        <x:v>Novembro</x:v>
      </x:c>
      <x:c r="B23" s="27" t="n">
        <x:v>0</x:v>
      </x:c>
      <x:c r="C23" s="28" t="n">
        <x:f>ROUND(C22+IF(AND($B$6&gt;0,ROW()-12&lt;$B$6),0,ROUND(B23,2)),2)</x:f>
        <x:v>0</x:v>
      </x:c>
      <x:c r="D23" s="29" t="n">
        <x:f>C23/$B$7</x:f>
        <x:v>0</x:v>
      </x:c>
      <x:c r="E23" s="2"/>
      <x:c r="F23" s="2"/>
    </x:row>
    <x:row r="24" ht="26" customHeight="1">
      <x:c r="A24" s="30" t="str">
        <x:v>Dezembro</x:v>
      </x:c>
      <x:c r="B24" s="31" t="n">
        <x:v>0</x:v>
      </x:c>
      <x:c r="C24" s="32" t="n">
        <x:f>ROUND(C23+IF(AND($B$6&gt;0,ROW()-12&lt;$B$6),0,ROUND(B24,2)),2)</x:f>
        <x:v>0</x:v>
      </x:c>
      <x:c r="D24" s="33" t="n">
        <x:f>C24/$B$7</x:f>
        <x:v>0</x:v>
      </x:c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 t="str">
        <x:v>Situação do limite</x:v>
      </x:c>
      <x:c r="B26" s="2" t="str">
        <x:f>IF(B9&gt;B7,"Limite ultrapassado","Dentro do limite")</x:f>
        <x:v>Dentro do limite</x:v>
      </x:c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</x:sheetData>
  <x:conditionalFormatting sqref="D13:D24">
    <x:cfRule type="cellIs" dxfId="0" priority="1" operator="greaterThan">
      <x:formula>1</x:formula>
    </x:cfRule>
  </x:conditionalFormatting>
  <x:conditionalFormatting sqref="B26:B26">
    <x:cfRule type="containsText" dxfId="1" priority="2" operator="containsText" text="ultrapassado"/>
  </x:conditionalFormatting>
  <x:dataValidations count="3">
    <x:dataValidation type="list" sqref="B5">
      <x:formula1>"MEI geral,Caminhoneiro exclusivo"</x:formula1>
    </x:dataValidation>
    <x:dataValidation type="whole" operator="between" sqref="B6">
      <x:formula1>0</x:formula1>
      <x:formula2>12</x:formula2>
    </x:dataValidation>
    <x:dataValidation type="decimal" operator="between" sqref="B13:B24">
      <x:formula1>0</x:formula1>
      <x:formula2>9999999999.99</x:formula2>
    </x:dataValidation>
  </x:dataValidations>
  <x:pageMargins left="0.7" right="0.7" top="0.75" bottom="0.75" header="0.3" footer="0.3"/>
</x:worksheet>
</file>